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jessber\Desktop\CO Temp\"/>
    </mc:Choice>
  </mc:AlternateContent>
  <xr:revisionPtr revIDLastSave="0" documentId="13_ncr:1_{618A96D1-8DB0-470F-A8E5-ED42BE63AF99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TE 217" sheetId="3" r:id="rId1"/>
    <sheet name="Testing Information" sheetId="2" r:id="rId2"/>
    <sheet name="JT Core Instructions" sheetId="4" r:id="rId3"/>
  </sheets>
  <definedNames>
    <definedName name="_xlnm.Print_Area" localSheetId="0">'TE 217'!$A$1:$N$37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3" l="1"/>
  <c r="E21" i="3"/>
  <c r="E19" i="3"/>
  <c r="E17" i="3"/>
  <c r="E15" i="3"/>
  <c r="J24" i="3"/>
  <c r="I24" i="3"/>
  <c r="G24" i="3"/>
  <c r="J23" i="3"/>
  <c r="L23" i="3" s="1"/>
  <c r="M23" i="3" s="1"/>
  <c r="I23" i="3"/>
  <c r="G23" i="3"/>
  <c r="J22" i="3"/>
  <c r="L22" i="3" s="1"/>
  <c r="M22" i="3" s="1"/>
  <c r="I22" i="3"/>
  <c r="G22" i="3"/>
  <c r="J21" i="3"/>
  <c r="L21" i="3" s="1"/>
  <c r="M21" i="3" s="1"/>
  <c r="I21" i="3"/>
  <c r="G21" i="3"/>
  <c r="J20" i="3"/>
  <c r="I20" i="3"/>
  <c r="G20" i="3"/>
  <c r="J19" i="3"/>
  <c r="L19" i="3" s="1"/>
  <c r="M19" i="3" s="1"/>
  <c r="I19" i="3"/>
  <c r="G19" i="3"/>
  <c r="J18" i="3"/>
  <c r="L18" i="3" s="1"/>
  <c r="M18" i="3" s="1"/>
  <c r="I18" i="3"/>
  <c r="G18" i="3"/>
  <c r="J17" i="3"/>
  <c r="L17" i="3" s="1"/>
  <c r="M17" i="3" s="1"/>
  <c r="I17" i="3"/>
  <c r="G17" i="3"/>
  <c r="J16" i="3"/>
  <c r="I16" i="3"/>
  <c r="G16" i="3"/>
  <c r="J15" i="3"/>
  <c r="L15" i="3" s="1"/>
  <c r="M15" i="3" s="1"/>
  <c r="I15" i="3"/>
  <c r="G15" i="3"/>
  <c r="D15" i="3"/>
  <c r="F15" i="3" l="1"/>
  <c r="L16" i="3"/>
  <c r="M16" i="3" s="1"/>
  <c r="H16" i="3"/>
  <c r="H15" i="3"/>
  <c r="K17" i="3"/>
  <c r="K21" i="3"/>
  <c r="K15" i="3"/>
  <c r="K18" i="3"/>
  <c r="K22" i="3"/>
  <c r="L24" i="3"/>
  <c r="M24" i="3" s="1"/>
  <c r="K19" i="3"/>
  <c r="L20" i="3"/>
  <c r="M20" i="3" s="1"/>
  <c r="K23" i="3"/>
  <c r="D17" i="3"/>
  <c r="F17" i="3" s="1"/>
  <c r="K16" i="3" l="1"/>
  <c r="H18" i="3"/>
  <c r="H17" i="3"/>
  <c r="K20" i="3"/>
  <c r="D19" i="3"/>
  <c r="K24" i="3"/>
  <c r="O9" i="2"/>
  <c r="F19" i="3" l="1"/>
  <c r="D21" i="3" s="1"/>
  <c r="H20" i="3"/>
  <c r="H19" i="3"/>
  <c r="F21" i="3" l="1"/>
  <c r="D23" i="3" s="1"/>
  <c r="H21" i="3"/>
  <c r="H22" i="3"/>
  <c r="F23" i="3" l="1"/>
  <c r="H24" i="3"/>
  <c r="H23" i="3"/>
</calcChain>
</file>

<file path=xl/sharedStrings.xml><?xml version="1.0" encoding="utf-8"?>
<sst xmlns="http://schemas.openxmlformats.org/spreadsheetml/2006/main" count="150" uniqueCount="136">
  <si>
    <t>TE-217</t>
  </si>
  <si>
    <t>CONTID</t>
  </si>
  <si>
    <t>ALT ID (Project #)</t>
  </si>
  <si>
    <t>County/Route/Section</t>
  </si>
  <si>
    <t>Description</t>
  </si>
  <si>
    <t>Sublot No.</t>
  </si>
  <si>
    <t>Core No.</t>
  </si>
  <si>
    <t>Beginning Station &amp; Lane</t>
  </si>
  <si>
    <t>Length of Sublot</t>
  </si>
  <si>
    <t>Ending Station &amp; Lane</t>
  </si>
  <si>
    <t>Long Random No. 2 per Sublot</t>
  </si>
  <si>
    <t xml:space="preserve">Station Location of Core </t>
  </si>
  <si>
    <t>Width of Sublot Lane</t>
  </si>
  <si>
    <t>Trans. Random No. 2 per Sublot</t>
  </si>
  <si>
    <t>Thickness (IN)</t>
  </si>
  <si>
    <t>Received Weight</t>
  </si>
  <si>
    <t>Pan Number</t>
  </si>
  <si>
    <t>Wet Wt.</t>
  </si>
  <si>
    <t>Constant Wt.</t>
  </si>
  <si>
    <t>Pan Tare</t>
  </si>
  <si>
    <t>Wt. in Air gms.</t>
  </si>
  <si>
    <t>S.S.D. Wt. gms</t>
  </si>
  <si>
    <t>Weight in H2O gms.</t>
  </si>
  <si>
    <t>Spec. Year:</t>
  </si>
  <si>
    <t>Water Temperature:</t>
  </si>
  <si>
    <t>Tested By:</t>
  </si>
  <si>
    <t>Date Test Completed:</t>
  </si>
  <si>
    <t>Remarks:</t>
  </si>
  <si>
    <t>REMARKS</t>
  </si>
  <si>
    <t>Form Data Box</t>
  </si>
  <si>
    <t>Information to Enter</t>
  </si>
  <si>
    <t>Sample ID</t>
  </si>
  <si>
    <t>Leave blank until Site Manager ID number has been created</t>
  </si>
  <si>
    <t>Personnel ID</t>
  </si>
  <si>
    <t>Inspector's name</t>
  </si>
  <si>
    <t>Type of Inspection</t>
  </si>
  <si>
    <t>Always use CTL</t>
  </si>
  <si>
    <t>Producer Code</t>
  </si>
  <si>
    <t>Site Manager P/S Code for asphalt plant</t>
  </si>
  <si>
    <t>Material Code</t>
  </si>
  <si>
    <t>Site Manager Material Code for mix type (see BCJMF screen, JMF letter, or material code tab)</t>
  </si>
  <si>
    <t>Date Sampled</t>
  </si>
  <si>
    <t>Date cores were cut (not always date asphalt was placed)</t>
  </si>
  <si>
    <t>Quantity</t>
  </si>
  <si>
    <t>Leave blank until the end of day when final quantity is known</t>
  </si>
  <si>
    <t>Project</t>
  </si>
  <si>
    <t>Project Number</t>
  </si>
  <si>
    <t>Item</t>
  </si>
  <si>
    <t>Reference</t>
  </si>
  <si>
    <t>Reference number or numbers</t>
  </si>
  <si>
    <t>JMF</t>
  </si>
  <si>
    <t>JMF Number</t>
  </si>
  <si>
    <t>Lot</t>
  </si>
  <si>
    <t>Lot Number</t>
  </si>
  <si>
    <t>Day</t>
  </si>
  <si>
    <t>Day Number (maybe greater than Lot number)</t>
  </si>
  <si>
    <t>Date Placed</t>
  </si>
  <si>
    <t>Date asphalt was placed</t>
  </si>
  <si>
    <t>Beginning Station</t>
  </si>
  <si>
    <t>Beginning station for the day (lowest or highest, enter w/o "+" sign, ex. Sta.150+00: enter as 15000)</t>
  </si>
  <si>
    <t>Ending Station</t>
  </si>
  <si>
    <t>Ending station for the day (lowest or highest, enter w/o "+" sign, ex. Sta.150+00: enter as 15000)</t>
  </si>
  <si>
    <t>Width of Sublot</t>
  </si>
  <si>
    <t>Paving lane width (decimal format)</t>
  </si>
  <si>
    <t>Generate Random Numbers</t>
  </si>
  <si>
    <t>Press the F9 key to get a new set of random numbers</t>
  </si>
  <si>
    <t>Review and Print Form</t>
  </si>
  <si>
    <t>Use the printed worksheet to layout the cores at paving site</t>
  </si>
  <si>
    <t>Post Paving Instructions</t>
  </si>
  <si>
    <t>Log into Site Manager to create a sample ID number and record it on the TE-217 form</t>
  </si>
  <si>
    <t>Write in tonnage placed for the day in the Quantity box</t>
  </si>
  <si>
    <t>Make any updates or comments to the form</t>
  </si>
  <si>
    <t>Make a copy of the TE-217 for the project records</t>
  </si>
  <si>
    <t>Send in the original TE-217 with cores</t>
  </si>
  <si>
    <t>BSG</t>
  </si>
  <si>
    <t>MSG  COMPARISON TESTING INFORMATION</t>
  </si>
  <si>
    <t>Contractor Daily MSG Ave (QC):</t>
  </si>
  <si>
    <t>ODOT VA MSG Result:</t>
  </si>
  <si>
    <t>403.06 C.</t>
  </si>
  <si>
    <t>Table 403.06-1</t>
  </si>
  <si>
    <t>441.09 C.</t>
  </si>
  <si>
    <t>Deviation (QC-VA):</t>
  </si>
  <si>
    <t>S 1036</t>
  </si>
  <si>
    <t>At Joint?    
Y or N</t>
  </si>
  <si>
    <t>Beginning station</t>
  </si>
  <si>
    <t>Lot/Day</t>
  </si>
  <si>
    <t>Proposal Line Number</t>
  </si>
  <si>
    <t>Item Number</t>
  </si>
  <si>
    <t>Part. Code</t>
  </si>
  <si>
    <t>Ending station</t>
  </si>
  <si>
    <t>Mix Type (9.5mm, 12.5mm, 19mm, SMA)</t>
  </si>
  <si>
    <t>Width of Sublot*</t>
  </si>
  <si>
    <t>Distance in Feet from edge of pavement (L or R)**</t>
  </si>
  <si>
    <t>Notes on 446 Density Acceptance and Joint Cores</t>
  </si>
  <si>
    <t>Each production day = one lot = total tonnage</t>
  </si>
  <si>
    <t>Each lot is divided into 5 sublots</t>
  </si>
  <si>
    <t>Take 2 cores from each sublot for a total of 10 cores</t>
  </si>
  <si>
    <r>
      <t>Take 3 cold longitudinal joint cores</t>
    </r>
    <r>
      <rPr>
        <b/>
        <sz val="10"/>
        <rFont val="Arial"/>
        <family val="2"/>
      </rPr>
      <t>*</t>
    </r>
  </si>
  <si>
    <t>* For cold longitudinal joint cores - take 3 cores:</t>
  </si>
  <si>
    <t>Take one random core from Sublot 1</t>
  </si>
  <si>
    <t>Take one random core from the one of the middle three Sublots, 2, 3, or 4</t>
  </si>
  <si>
    <t>Take one random core from Sublot 5</t>
  </si>
  <si>
    <t>Randomly determine if joint core is from confined or unconfined joint</t>
  </si>
  <si>
    <t>LOCATIONS OF LONGITUDINAL JOINT CORES</t>
  </si>
  <si>
    <t>Sublot 1</t>
  </si>
  <si>
    <t>Sublot 2</t>
  </si>
  <si>
    <t>Sublot 3</t>
  </si>
  <si>
    <t>Sublot 4</t>
  </si>
  <si>
    <t>Sublot 5</t>
  </si>
  <si>
    <t>Core 1</t>
  </si>
  <si>
    <t>Core 2</t>
  </si>
  <si>
    <t>Core 3</t>
  </si>
  <si>
    <t>Core 4</t>
  </si>
  <si>
    <t>Core 5</t>
  </si>
  <si>
    <t>Core 6</t>
  </si>
  <si>
    <t xml:space="preserve">Core 7 </t>
  </si>
  <si>
    <t>Core 8</t>
  </si>
  <si>
    <t>Core 9</t>
  </si>
  <si>
    <t>Core 10</t>
  </si>
  <si>
    <t>1 Core Here</t>
  </si>
  <si>
    <t>1  Core Here</t>
  </si>
  <si>
    <t>REQUIRED -  INFORMATION IN GREEN SHADED AREAS</t>
  </si>
  <si>
    <t>This spreadsheet will automatically select random numbers and calculate the longitudinal and transverse location of cores.</t>
  </si>
  <si>
    <t>NOTES ON USING THIS SPREADHSEET:</t>
  </si>
  <si>
    <t>CODED NOTES:</t>
  </si>
  <si>
    <t>* ENSURE CORES ARE LOCATED IN MAINLINE LANE IF SHOULDER AND LANE ARE PAVED TOGETHER</t>
  </si>
  <si>
    <t>** OBTAIN MAT CORES AT LEAST 1 FOOT FROM LONGITUDINAL JOINT; IF NECESSARY MOVE TRANSVERSE LOCATION TO CONFORM</t>
  </si>
  <si>
    <t xml:space="preserve">Confined or Unconfined Joint?             </t>
  </si>
  <si>
    <t>AUTOMATIC FILL OR  CALCULATION BY THE SPREADSHEET</t>
  </si>
  <si>
    <t>This spreadsheet will automatically select whether a core is to be located at a joint and whether it is to be located at a confined or unconfined longitudinal joint.</t>
  </si>
  <si>
    <t>Press F9 function key to generate NEW random numbers.</t>
  </si>
  <si>
    <t>** OBTAIN JOINT CORES 3, 4, OR 6 INCHES FROM EDGE OF MAT DEPENDING ON JOINT TYPE (VERTICAL, SHORT WEDGE, LONG WEDGE)</t>
  </si>
  <si>
    <t>BASIC INSTRUCTIONS</t>
  </si>
  <si>
    <t>Bituminous Concrete Density Determination for 446</t>
  </si>
  <si>
    <t>THE "AUTOCALULATION" FUNCTION IS TURNED OFF; AFTER ENTERING MAT WIDTH AND BEGINNING/ENDING STATIONS USE THE "CALCULATE NOW" FUNCTION UNDER THE FORMULAS TAB TO POPULATE THE SPREADSHEET.</t>
  </si>
  <si>
    <t>THE "AUTOCALULATION" FUNCTION IS TURNED OFF; AFTER ENTERING MAT WIDTH AND BEGINNING/ENDING STATIONS USE THE "CALCULATE NOW" FUNCTION UNDER THE FORMULAS TAB TO POPULATE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</si>
</sst>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+00"/>
    <numFmt numFmtId="165" formatCode="0.0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2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1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8" xfId="0" applyFont="1" applyBorder="1" applyAlignment="1" applyProtection="1">
      <alignment horizontal="center"/>
      <protection locked="0"/>
    </xf>
    <xf numFmtId="0" fontId="3" fillId="0" borderId="0" xfId="0" applyFont="1"/>
    <xf numFmtId="0" fontId="9" fillId="0" borderId="0" xfId="0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ont="1"/>
    <xf numFmtId="0" fontId="10" fillId="0" borderId="0" xfId="0" applyFont="1"/>
    <xf numFmtId="0" fontId="1" fillId="0" borderId="0" xfId="0" applyFont="1"/>
    <xf numFmtId="0" fontId="14" fillId="0" borderId="0" xfId="0" applyFont="1"/>
    <xf numFmtId="0" fontId="15" fillId="0" borderId="0" xfId="0" applyFont="1"/>
    <xf numFmtId="2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12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0" xfId="0" applyBorder="1"/>
    <xf numFmtId="165" fontId="2" fillId="4" borderId="1" xfId="0" applyNumberFormat="1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164" fontId="16" fillId="6" borderId="0" xfId="0" applyNumberFormat="1" applyFont="1" applyFill="1" applyBorder="1" applyAlignment="1">
      <alignment horizontal="center"/>
    </xf>
    <xf numFmtId="165" fontId="16" fillId="6" borderId="0" xfId="0" applyNumberFormat="1" applyFont="1" applyFill="1" applyBorder="1" applyAlignment="1" applyProtection="1">
      <alignment horizontal="center"/>
    </xf>
    <xf numFmtId="2" fontId="2" fillId="4" borderId="1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 applyProtection="1">
      <alignment horizontal="left"/>
    </xf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Alignment="1"/>
    <xf numFmtId="0" fontId="5" fillId="0" borderId="0" xfId="0" applyFont="1" applyFill="1" applyBorder="1" applyAlignment="1"/>
    <xf numFmtId="0" fontId="16" fillId="0" borderId="0" xfId="0" applyFont="1" applyFill="1" applyBorder="1" applyAlignment="1"/>
    <xf numFmtId="164" fontId="16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66" fontId="4" fillId="7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3" fillId="7" borderId="1" xfId="0" applyFont="1" applyFill="1" applyBorder="1" applyAlignment="1"/>
    <xf numFmtId="0" fontId="0" fillId="7" borderId="1" xfId="0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/>
    <xf numFmtId="0" fontId="16" fillId="6" borderId="0" xfId="0" applyFont="1" applyFill="1" applyBorder="1" applyAlignment="1"/>
    <xf numFmtId="2" fontId="8" fillId="6" borderId="0" xfId="0" applyNumberFormat="1" applyFont="1" applyFill="1" applyBorder="1" applyAlignment="1" applyProtection="1">
      <alignment horizontal="center"/>
    </xf>
    <xf numFmtId="165" fontId="8" fillId="6" borderId="0" xfId="0" applyNumberFormat="1" applyFont="1" applyFill="1" applyBorder="1" applyAlignment="1" applyProtection="1">
      <alignment horizontal="center"/>
    </xf>
    <xf numFmtId="0" fontId="8" fillId="6" borderId="0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/>
    </xf>
    <xf numFmtId="164" fontId="2" fillId="4" borderId="2" xfId="0" applyNumberFormat="1" applyFont="1" applyFill="1" applyBorder="1" applyAlignment="1" applyProtection="1">
      <alignment horizontal="center" vertical="center"/>
    </xf>
    <xf numFmtId="164" fontId="2" fillId="4" borderId="4" xfId="0" applyNumberFormat="1" applyFont="1" applyFill="1" applyBorder="1" applyAlignment="1" applyProtection="1">
      <alignment horizontal="center" vertical="center"/>
    </xf>
    <xf numFmtId="2" fontId="2" fillId="4" borderId="2" xfId="0" applyNumberFormat="1" applyFont="1" applyFill="1" applyBorder="1" applyAlignment="1" applyProtection="1">
      <alignment horizontal="center" vertical="center"/>
    </xf>
    <xf numFmtId="2" fontId="2" fillId="4" borderId="4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left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21</xdr:row>
      <xdr:rowOff>85725</xdr:rowOff>
    </xdr:from>
    <xdr:to>
      <xdr:col>9</xdr:col>
      <xdr:colOff>457200</xdr:colOff>
      <xdr:row>43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6AE22E2-321D-4734-A6E0-3BFBFF843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448050"/>
          <a:ext cx="5629275" cy="4219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1D3C6-9BB4-4892-BECB-B65419C6A969}">
  <sheetPr>
    <pageSetUpPr fitToPage="1"/>
  </sheetPr>
  <dimension ref="A1:R67"/>
  <sheetViews>
    <sheetView showGridLines="0" tabSelected="1" workbookViewId="0">
      <selection sqref="A1:B1"/>
    </sheetView>
  </sheetViews>
  <sheetFormatPr defaultColWidth="9.1796875" defaultRowHeight="14.5" x14ac:dyDescent="0.35"/>
  <cols>
    <col min="1" max="1" width="9.1796875" style="10"/>
    <col min="2" max="2" width="6.26953125" style="10" customWidth="1"/>
    <col min="3" max="3" width="10.7265625" style="10" customWidth="1"/>
    <col min="4" max="4" width="15.26953125" style="10" customWidth="1"/>
    <col min="5" max="6" width="19.453125" style="10" customWidth="1"/>
    <col min="7" max="8" width="15.26953125" style="10" customWidth="1"/>
    <col min="9" max="11" width="19.26953125" style="10" customWidth="1"/>
    <col min="12" max="13" width="15.26953125" style="10" customWidth="1"/>
    <col min="14" max="14" width="29.7265625" style="10" customWidth="1"/>
    <col min="15" max="16384" width="9.1796875" style="10"/>
  </cols>
  <sheetData>
    <row r="1" spans="1:18" x14ac:dyDescent="0.35">
      <c r="A1" s="79" t="s">
        <v>0</v>
      </c>
      <c r="B1" s="79"/>
      <c r="C1" s="2"/>
      <c r="D1" s="80" t="s">
        <v>133</v>
      </c>
      <c r="E1" s="80"/>
      <c r="F1" s="80"/>
      <c r="G1" s="80"/>
      <c r="H1" s="80"/>
      <c r="I1" s="80"/>
      <c r="J1" s="80"/>
      <c r="K1" s="80"/>
      <c r="L1" s="80"/>
      <c r="M1" s="80"/>
      <c r="N1" s="22"/>
      <c r="O1" s="22"/>
      <c r="P1" s="22"/>
      <c r="Q1" s="22"/>
      <c r="R1" s="22"/>
    </row>
    <row r="2" spans="1:18" ht="27.75" customHeight="1" x14ac:dyDescent="0.35">
      <c r="A2" s="1"/>
      <c r="B2" s="1"/>
      <c r="C2" s="3"/>
      <c r="D2" s="80"/>
      <c r="E2" s="80"/>
      <c r="F2" s="80"/>
      <c r="G2" s="80"/>
      <c r="H2" s="80"/>
      <c r="I2" s="80"/>
      <c r="J2" s="80"/>
      <c r="K2" s="80"/>
      <c r="L2" s="80"/>
      <c r="M2" s="80"/>
      <c r="N2" s="22"/>
      <c r="O2" s="22"/>
      <c r="P2" s="22"/>
      <c r="Q2" s="22"/>
      <c r="R2" s="22"/>
    </row>
    <row r="3" spans="1:18" s="11" customFormat="1" ht="20.25" customHeight="1" x14ac:dyDescent="0.35">
      <c r="A3" s="81" t="s">
        <v>1</v>
      </c>
      <c r="B3" s="81"/>
      <c r="C3" s="81"/>
      <c r="D3" s="81"/>
      <c r="E3" s="82"/>
      <c r="F3" s="82"/>
      <c r="G3" s="81" t="s">
        <v>86</v>
      </c>
      <c r="H3" s="81"/>
      <c r="I3" s="83"/>
      <c r="J3" s="83"/>
      <c r="K3" s="90" t="s">
        <v>50</v>
      </c>
      <c r="L3" s="90"/>
      <c r="M3" s="83"/>
      <c r="N3" s="83"/>
    </row>
    <row r="4" spans="1:18" s="11" customFormat="1" ht="20.25" customHeight="1" x14ac:dyDescent="0.35">
      <c r="A4" s="81" t="s">
        <v>2</v>
      </c>
      <c r="B4" s="81"/>
      <c r="C4" s="81"/>
      <c r="D4" s="81"/>
      <c r="E4" s="82"/>
      <c r="F4" s="82"/>
      <c r="G4" s="81" t="s">
        <v>87</v>
      </c>
      <c r="H4" s="81"/>
      <c r="I4" s="83"/>
      <c r="J4" s="83"/>
      <c r="K4" s="81" t="s">
        <v>56</v>
      </c>
      <c r="L4" s="81"/>
      <c r="M4" s="83"/>
      <c r="N4" s="83"/>
    </row>
    <row r="5" spans="1:18" s="11" customFormat="1" ht="20.25" customHeight="1" x14ac:dyDescent="0.35">
      <c r="A5" s="81" t="s">
        <v>3</v>
      </c>
      <c r="B5" s="81"/>
      <c r="C5" s="81"/>
      <c r="D5" s="81"/>
      <c r="E5" s="82"/>
      <c r="F5" s="82"/>
      <c r="G5" s="81" t="s">
        <v>88</v>
      </c>
      <c r="H5" s="81"/>
      <c r="I5" s="83"/>
      <c r="J5" s="83"/>
      <c r="K5" s="90" t="s">
        <v>85</v>
      </c>
      <c r="L5" s="90"/>
      <c r="M5" s="87"/>
      <c r="N5" s="87"/>
    </row>
    <row r="6" spans="1:18" s="11" customFormat="1" ht="20.25" customHeight="1" x14ac:dyDescent="0.35">
      <c r="A6" s="81" t="s">
        <v>4</v>
      </c>
      <c r="B6" s="81"/>
      <c r="C6" s="81"/>
      <c r="D6" s="81"/>
      <c r="E6" s="120"/>
      <c r="F6" s="120"/>
      <c r="G6" s="81" t="s">
        <v>35</v>
      </c>
      <c r="H6" s="81"/>
      <c r="I6" s="87"/>
      <c r="J6" s="87"/>
      <c r="K6" s="90" t="s">
        <v>91</v>
      </c>
      <c r="L6" s="90"/>
      <c r="M6" s="123"/>
      <c r="N6" s="123"/>
    </row>
    <row r="7" spans="1:18" s="11" customFormat="1" ht="20.25" customHeight="1" x14ac:dyDescent="0.35">
      <c r="A7" s="81" t="s">
        <v>37</v>
      </c>
      <c r="B7" s="81"/>
      <c r="C7" s="81"/>
      <c r="D7" s="81"/>
      <c r="E7" s="82"/>
      <c r="F7" s="82"/>
      <c r="G7" s="81" t="s">
        <v>41</v>
      </c>
      <c r="H7" s="81"/>
      <c r="I7" s="87"/>
      <c r="J7" s="87"/>
      <c r="K7" s="90" t="s">
        <v>84</v>
      </c>
      <c r="L7" s="90"/>
      <c r="M7" s="85"/>
      <c r="N7" s="85"/>
    </row>
    <row r="8" spans="1:18" s="11" customFormat="1" ht="20.25" customHeight="1" x14ac:dyDescent="0.35">
      <c r="A8" s="86" t="s">
        <v>39</v>
      </c>
      <c r="B8" s="86"/>
      <c r="C8" s="86"/>
      <c r="D8" s="86"/>
      <c r="E8" s="88"/>
      <c r="F8" s="89"/>
      <c r="G8" s="81" t="s">
        <v>33</v>
      </c>
      <c r="H8" s="81"/>
      <c r="I8" s="87"/>
      <c r="J8" s="87"/>
      <c r="K8" s="90" t="s">
        <v>89</v>
      </c>
      <c r="L8" s="90"/>
      <c r="M8" s="121"/>
      <c r="N8" s="121"/>
    </row>
    <row r="9" spans="1:18" s="11" customFormat="1" ht="20.25" customHeight="1" x14ac:dyDescent="0.35">
      <c r="A9" s="86" t="s">
        <v>31</v>
      </c>
      <c r="B9" s="86"/>
      <c r="C9" s="86"/>
      <c r="D9" s="86"/>
      <c r="E9" s="88"/>
      <c r="F9" s="89"/>
      <c r="G9" s="81" t="s">
        <v>39</v>
      </c>
      <c r="H9" s="81"/>
      <c r="I9" s="87"/>
      <c r="J9" s="87"/>
      <c r="K9" s="122" t="s">
        <v>43</v>
      </c>
      <c r="L9" s="122"/>
      <c r="M9" s="83"/>
      <c r="N9" s="83"/>
    </row>
    <row r="10" spans="1:18" s="14" customFormat="1" ht="24.75" customHeight="1" x14ac:dyDescent="0.35">
      <c r="A10" s="84" t="s">
        <v>135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8" x14ac:dyDescent="0.35">
      <c r="A11" s="91" t="s">
        <v>5</v>
      </c>
      <c r="B11" s="97" t="s">
        <v>6</v>
      </c>
      <c r="C11" s="98"/>
      <c r="D11" s="91" t="s">
        <v>7</v>
      </c>
      <c r="E11" s="91" t="s">
        <v>8</v>
      </c>
      <c r="F11" s="91" t="s">
        <v>9</v>
      </c>
      <c r="G11" s="91" t="s">
        <v>10</v>
      </c>
      <c r="H11" s="91" t="s">
        <v>11</v>
      </c>
      <c r="I11" s="91" t="s">
        <v>12</v>
      </c>
      <c r="J11" s="91" t="s">
        <v>13</v>
      </c>
      <c r="K11" s="91" t="s">
        <v>92</v>
      </c>
      <c r="L11" s="91" t="s">
        <v>83</v>
      </c>
      <c r="M11" s="91" t="s">
        <v>127</v>
      </c>
      <c r="N11" s="94" t="s">
        <v>28</v>
      </c>
    </row>
    <row r="12" spans="1:18" x14ac:dyDescent="0.35">
      <c r="A12" s="92"/>
      <c r="B12" s="99"/>
      <c r="C12" s="100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5"/>
    </row>
    <row r="13" spans="1:18" x14ac:dyDescent="0.35">
      <c r="A13" s="92"/>
      <c r="B13" s="99"/>
      <c r="C13" s="100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5"/>
    </row>
    <row r="14" spans="1:18" x14ac:dyDescent="0.35">
      <c r="A14" s="93"/>
      <c r="B14" s="101"/>
      <c r="C14" s="102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6"/>
    </row>
    <row r="15" spans="1:18" ht="17.25" customHeight="1" x14ac:dyDescent="0.35">
      <c r="A15" s="103">
        <v>1</v>
      </c>
      <c r="B15" s="104">
        <v>1</v>
      </c>
      <c r="C15" s="104"/>
      <c r="D15" s="105" t="str">
        <f>IF($M$7="","",$M$7)</f>
        <v/>
      </c>
      <c r="E15" s="107">
        <f>ABS($M$8-$M$7)/5</f>
        <v>0</v>
      </c>
      <c r="F15" s="105" t="str">
        <f>IF($D15="","",(D15+E15))</f>
        <v/>
      </c>
      <c r="G15" s="38">
        <f t="shared" ref="G15:G24" ca="1" si="0">RAND()</f>
        <v>0.39309011851767062</v>
      </c>
      <c r="H15" s="70" t="str">
        <f>IF($D15="","",(G15*E15+D15))</f>
        <v/>
      </c>
      <c r="I15" s="34" t="str">
        <f t="shared" ref="I15:I24" si="1">IF($M$6="","",$M$6)</f>
        <v/>
      </c>
      <c r="J15" s="38">
        <f ca="1">RAND()</f>
        <v>0.94309489181183326</v>
      </c>
      <c r="K15" s="34" t="str">
        <f>IF(I15="","",(IF(L15="Y","J.C.",I15*J15)))</f>
        <v/>
      </c>
      <c r="L15" s="34" t="str">
        <f>IF($M$6="","",(IF(J15&gt;0.5,"Y","N")))</f>
        <v/>
      </c>
      <c r="M15" s="34" t="str">
        <f ca="1">IF(L15="Y",CHOOSE(RANDBETWEEN(1,2),"C","U"),"")</f>
        <v/>
      </c>
      <c r="N15" s="5"/>
    </row>
    <row r="16" spans="1:18" ht="17.25" customHeight="1" x14ac:dyDescent="0.35">
      <c r="A16" s="103"/>
      <c r="B16" s="104">
        <v>2</v>
      </c>
      <c r="C16" s="104"/>
      <c r="D16" s="106"/>
      <c r="E16" s="108"/>
      <c r="F16" s="106"/>
      <c r="G16" s="38">
        <f t="shared" ca="1" si="0"/>
        <v>0.28314651599220508</v>
      </c>
      <c r="H16" s="70" t="str">
        <f>IF($D15="","",(G16*E15+D15))</f>
        <v/>
      </c>
      <c r="I16" s="34" t="str">
        <f t="shared" si="1"/>
        <v/>
      </c>
      <c r="J16" s="38">
        <f t="shared" ref="J16:J24" ca="1" si="2">RAND()</f>
        <v>0.12452413255044481</v>
      </c>
      <c r="K16" s="34" t="str">
        <f t="shared" ref="K16:K24" si="3">IF(I16="","",(IF(L16="Y","J.C.",I16*J16)))</f>
        <v/>
      </c>
      <c r="L16" s="34" t="str">
        <f>IF($M$6="","",(IF(L15="Y","N","Y")))</f>
        <v/>
      </c>
      <c r="M16" s="34" t="str">
        <f t="shared" ref="M16:M24" ca="1" si="4">IF(L16="Y",CHOOSE(RANDBETWEEN(1,2),"C","U"),"")</f>
        <v/>
      </c>
      <c r="N16" s="5"/>
    </row>
    <row r="17" spans="1:14" ht="17.25" customHeight="1" x14ac:dyDescent="0.35">
      <c r="A17" s="103">
        <v>2</v>
      </c>
      <c r="B17" s="104">
        <v>3</v>
      </c>
      <c r="C17" s="104"/>
      <c r="D17" s="105" t="str">
        <f>IF(F15="","",F15)</f>
        <v/>
      </c>
      <c r="E17" s="107">
        <f>ABS($M$8-$M$7)/5</f>
        <v>0</v>
      </c>
      <c r="F17" s="105" t="str">
        <f t="shared" ref="F17" si="5">IF($D17="","",(D17+E17))</f>
        <v/>
      </c>
      <c r="G17" s="38">
        <f t="shared" ca="1" si="0"/>
        <v>0.93641320747579693</v>
      </c>
      <c r="H17" s="70" t="str">
        <f t="shared" ref="H17" si="6">IF($D17="","",(G17*E17+D17))</f>
        <v/>
      </c>
      <c r="I17" s="34" t="str">
        <f t="shared" si="1"/>
        <v/>
      </c>
      <c r="J17" s="38">
        <f t="shared" ca="1" si="2"/>
        <v>0.16123104752360318</v>
      </c>
      <c r="K17" s="34" t="str">
        <f t="shared" si="3"/>
        <v/>
      </c>
      <c r="L17" s="34" t="str">
        <f>IF($M$6="","",(IF(J17&gt;0.999,"Y","N")))</f>
        <v/>
      </c>
      <c r="M17" s="34" t="str">
        <f t="shared" ca="1" si="4"/>
        <v/>
      </c>
      <c r="N17" s="5"/>
    </row>
    <row r="18" spans="1:14" ht="17.25" customHeight="1" x14ac:dyDescent="0.35">
      <c r="A18" s="103"/>
      <c r="B18" s="104">
        <v>4</v>
      </c>
      <c r="C18" s="104"/>
      <c r="D18" s="106"/>
      <c r="E18" s="108"/>
      <c r="F18" s="106"/>
      <c r="G18" s="38">
        <f t="shared" ca="1" si="0"/>
        <v>0.93890287208620171</v>
      </c>
      <c r="H18" s="70" t="str">
        <f t="shared" ref="H18" si="7">IF($D17="","",(G18*E17+D17))</f>
        <v/>
      </c>
      <c r="I18" s="34" t="str">
        <f t="shared" si="1"/>
        <v/>
      </c>
      <c r="J18" s="38">
        <f t="shared" ca="1" si="2"/>
        <v>4.2571648656243632E-2</v>
      </c>
      <c r="K18" s="34" t="str">
        <f t="shared" si="3"/>
        <v/>
      </c>
      <c r="L18" s="34" t="str">
        <f>IF($M$6="","",(IF(J18&gt;0.999,"Y","N")))</f>
        <v/>
      </c>
      <c r="M18" s="34" t="str">
        <f t="shared" ca="1" si="4"/>
        <v/>
      </c>
      <c r="N18" s="5"/>
    </row>
    <row r="19" spans="1:14" ht="17.25" customHeight="1" x14ac:dyDescent="0.35">
      <c r="A19" s="111">
        <v>3</v>
      </c>
      <c r="B19" s="109">
        <v>5</v>
      </c>
      <c r="C19" s="110"/>
      <c r="D19" s="105" t="str">
        <f t="shared" ref="D19" si="8">IF(F17="","",F17)</f>
        <v/>
      </c>
      <c r="E19" s="107">
        <f>ABS($M$8-$M$7)/5</f>
        <v>0</v>
      </c>
      <c r="F19" s="105" t="str">
        <f t="shared" ref="F19" si="9">IF($D19="","",(D19+E19))</f>
        <v/>
      </c>
      <c r="G19" s="38">
        <f t="shared" ca="1" si="0"/>
        <v>0.88807961398700352</v>
      </c>
      <c r="H19" s="70" t="str">
        <f t="shared" ref="H19" si="10">IF($D19="","",(G19*E19+D19))</f>
        <v/>
      </c>
      <c r="I19" s="34" t="str">
        <f t="shared" si="1"/>
        <v/>
      </c>
      <c r="J19" s="38">
        <f t="shared" ca="1" si="2"/>
        <v>0.77953680676581061</v>
      </c>
      <c r="K19" s="34" t="str">
        <f t="shared" si="3"/>
        <v/>
      </c>
      <c r="L19" s="34" t="str">
        <f>IF($M$6="","",(IF(J19&gt;0.5,"Y","N")))</f>
        <v/>
      </c>
      <c r="M19" s="34" t="str">
        <f t="shared" ca="1" si="4"/>
        <v/>
      </c>
      <c r="N19" s="5"/>
    </row>
    <row r="20" spans="1:14" ht="17.25" customHeight="1" x14ac:dyDescent="0.35">
      <c r="A20" s="112"/>
      <c r="B20" s="109">
        <v>6</v>
      </c>
      <c r="C20" s="110"/>
      <c r="D20" s="106"/>
      <c r="E20" s="108"/>
      <c r="F20" s="106"/>
      <c r="G20" s="38">
        <f t="shared" ca="1" si="0"/>
        <v>0.9150963419148691</v>
      </c>
      <c r="H20" s="70" t="str">
        <f t="shared" ref="H20" si="11">IF($D19="","",(G20*E19+D19))</f>
        <v/>
      </c>
      <c r="I20" s="34" t="str">
        <f t="shared" si="1"/>
        <v/>
      </c>
      <c r="J20" s="38">
        <f t="shared" ca="1" si="2"/>
        <v>0.44706408840963829</v>
      </c>
      <c r="K20" s="34" t="str">
        <f t="shared" si="3"/>
        <v/>
      </c>
      <c r="L20" s="34" t="str">
        <f>IF($M$6="","",(IF(L19="Y","N","Y")))</f>
        <v/>
      </c>
      <c r="M20" s="34" t="str">
        <f t="shared" ca="1" si="4"/>
        <v/>
      </c>
      <c r="N20" s="5"/>
    </row>
    <row r="21" spans="1:14" ht="17.25" customHeight="1" x14ac:dyDescent="0.35">
      <c r="A21" s="111">
        <v>4</v>
      </c>
      <c r="B21" s="109">
        <v>7</v>
      </c>
      <c r="C21" s="110"/>
      <c r="D21" s="105" t="str">
        <f t="shared" ref="D21" si="12">IF(F19="","",F19)</f>
        <v/>
      </c>
      <c r="E21" s="107">
        <f>ABS($M$8-$M$7)/5</f>
        <v>0</v>
      </c>
      <c r="F21" s="105" t="str">
        <f t="shared" ref="F21" si="13">IF($D21="","",(D21+E21))</f>
        <v/>
      </c>
      <c r="G21" s="38">
        <f t="shared" ca="1" si="0"/>
        <v>0.15457454541925508</v>
      </c>
      <c r="H21" s="70" t="str">
        <f t="shared" ref="H21" si="14">IF($D21="","",(G21*E21+D21))</f>
        <v/>
      </c>
      <c r="I21" s="34" t="str">
        <f t="shared" si="1"/>
        <v/>
      </c>
      <c r="J21" s="38">
        <f t="shared" ca="1" si="2"/>
        <v>0.63890923488372597</v>
      </c>
      <c r="K21" s="34" t="str">
        <f t="shared" si="3"/>
        <v/>
      </c>
      <c r="L21" s="34" t="str">
        <f>IF($M$6="","",(IF(J21&gt;0.999,"Y","N")))</f>
        <v/>
      </c>
      <c r="M21" s="34" t="str">
        <f t="shared" ca="1" si="4"/>
        <v/>
      </c>
      <c r="N21" s="35"/>
    </row>
    <row r="22" spans="1:14" ht="17.25" customHeight="1" x14ac:dyDescent="0.35">
      <c r="A22" s="112"/>
      <c r="B22" s="109">
        <v>8</v>
      </c>
      <c r="C22" s="110"/>
      <c r="D22" s="106"/>
      <c r="E22" s="108"/>
      <c r="F22" s="106"/>
      <c r="G22" s="38">
        <f t="shared" ca="1" si="0"/>
        <v>9.1123155896613572E-2</v>
      </c>
      <c r="H22" s="70" t="str">
        <f t="shared" ref="H22" si="15">IF($D21="","",(G22*E21+D21))</f>
        <v/>
      </c>
      <c r="I22" s="34" t="str">
        <f t="shared" si="1"/>
        <v/>
      </c>
      <c r="J22" s="38">
        <f t="shared" ca="1" si="2"/>
        <v>0.64653986150793508</v>
      </c>
      <c r="K22" s="34" t="str">
        <f t="shared" si="3"/>
        <v/>
      </c>
      <c r="L22" s="34" t="str">
        <f>IF($M$6="","",(IF(J22&gt;0.999,"Y","N")))</f>
        <v/>
      </c>
      <c r="M22" s="34" t="str">
        <f t="shared" ca="1" si="4"/>
        <v/>
      </c>
      <c r="N22" s="35"/>
    </row>
    <row r="23" spans="1:14" ht="17.25" customHeight="1" x14ac:dyDescent="0.35">
      <c r="A23" s="111">
        <v>5</v>
      </c>
      <c r="B23" s="109">
        <v>9</v>
      </c>
      <c r="C23" s="110"/>
      <c r="D23" s="105" t="str">
        <f t="shared" ref="D23" si="16">IF(F21="","",F21)</f>
        <v/>
      </c>
      <c r="E23" s="107">
        <f>ABS($M$8-$M$7)/5</f>
        <v>0</v>
      </c>
      <c r="F23" s="105" t="str">
        <f t="shared" ref="F23" si="17">IF($D23="","",(D23+E23))</f>
        <v/>
      </c>
      <c r="G23" s="38">
        <f t="shared" ca="1" si="0"/>
        <v>0.11170370717549882</v>
      </c>
      <c r="H23" s="70" t="str">
        <f t="shared" ref="H23" si="18">IF($D23="","",(G23*E23+D23))</f>
        <v/>
      </c>
      <c r="I23" s="34" t="str">
        <f t="shared" si="1"/>
        <v/>
      </c>
      <c r="J23" s="38">
        <f t="shared" ca="1" si="2"/>
        <v>0.48219991376553117</v>
      </c>
      <c r="K23" s="34" t="str">
        <f t="shared" si="3"/>
        <v/>
      </c>
      <c r="L23" s="34" t="str">
        <f>IF($M$6="","",(IF(J23&gt;0.5,"Y","N")))</f>
        <v/>
      </c>
      <c r="M23" s="34" t="str">
        <f t="shared" ca="1" si="4"/>
        <v/>
      </c>
      <c r="N23" s="35"/>
    </row>
    <row r="24" spans="1:14" ht="17.25" customHeight="1" x14ac:dyDescent="0.35">
      <c r="A24" s="112"/>
      <c r="B24" s="109">
        <v>10</v>
      </c>
      <c r="C24" s="110"/>
      <c r="D24" s="106"/>
      <c r="E24" s="108"/>
      <c r="F24" s="106"/>
      <c r="G24" s="38">
        <f t="shared" ca="1" si="0"/>
        <v>0.89594979711545153</v>
      </c>
      <c r="H24" s="70" t="str">
        <f t="shared" ref="H24" si="19">IF($D23="","",(G24*E23+D23))</f>
        <v/>
      </c>
      <c r="I24" s="34" t="str">
        <f t="shared" si="1"/>
        <v/>
      </c>
      <c r="J24" s="38">
        <f t="shared" ca="1" si="2"/>
        <v>0.17693347930597059</v>
      </c>
      <c r="K24" s="34" t="str">
        <f t="shared" si="3"/>
        <v/>
      </c>
      <c r="L24" s="34" t="str">
        <f>IF($M$6="","",(IF(L23="Y","N","Y")))</f>
        <v/>
      </c>
      <c r="M24" s="34" t="str">
        <f t="shared" ca="1" si="4"/>
        <v/>
      </c>
      <c r="N24" s="35"/>
    </row>
    <row r="25" spans="1:14" s="21" customFormat="1" ht="17.25" customHeight="1" x14ac:dyDescent="0.35">
      <c r="A25" s="71"/>
      <c r="B25" s="72"/>
      <c r="C25" s="72"/>
      <c r="D25" s="16"/>
      <c r="E25" s="73"/>
      <c r="F25" s="16"/>
      <c r="G25" s="15"/>
      <c r="H25" s="39"/>
      <c r="I25" s="19"/>
      <c r="J25" s="15"/>
      <c r="K25" s="19"/>
      <c r="L25" s="19"/>
      <c r="M25" s="19"/>
      <c r="N25" s="20"/>
    </row>
    <row r="26" spans="1:14" s="21" customFormat="1" ht="17.25" customHeight="1" x14ac:dyDescent="0.35">
      <c r="A26" s="114" t="s">
        <v>121</v>
      </c>
      <c r="B26" s="115"/>
      <c r="C26" s="115"/>
      <c r="D26" s="115"/>
      <c r="E26" s="116"/>
      <c r="F26" s="16"/>
      <c r="G26" s="15"/>
      <c r="H26" s="39"/>
      <c r="I26" s="19"/>
      <c r="J26" s="15"/>
      <c r="K26" s="19"/>
      <c r="L26" s="19"/>
      <c r="M26" s="19"/>
      <c r="N26" s="20"/>
    </row>
    <row r="27" spans="1:14" s="21" customFormat="1" ht="16.5" customHeight="1" x14ac:dyDescent="0.35">
      <c r="A27" s="117" t="s">
        <v>128</v>
      </c>
      <c r="B27" s="118"/>
      <c r="C27" s="118"/>
      <c r="D27" s="118"/>
      <c r="E27" s="119"/>
      <c r="F27" s="17"/>
      <c r="G27" s="15"/>
      <c r="H27" s="18"/>
      <c r="I27" s="19"/>
      <c r="J27" s="15"/>
      <c r="K27" s="19"/>
      <c r="L27" s="19"/>
      <c r="M27" s="19"/>
      <c r="N27" s="20"/>
    </row>
    <row r="28" spans="1:14" s="49" customFormat="1" ht="24" customHeight="1" x14ac:dyDescent="0.35">
      <c r="A28" s="40" t="s">
        <v>123</v>
      </c>
      <c r="B28" s="40"/>
      <c r="C28" s="40"/>
      <c r="D28" s="41"/>
      <c r="E28" s="42"/>
      <c r="F28" s="43"/>
      <c r="G28" s="44"/>
      <c r="H28" s="43"/>
      <c r="I28" s="45"/>
      <c r="J28" s="46"/>
      <c r="K28" s="47"/>
      <c r="L28" s="47"/>
      <c r="M28" s="47"/>
      <c r="N28" s="48"/>
    </row>
    <row r="29" spans="1:14" s="49" customFormat="1" ht="24" customHeight="1" x14ac:dyDescent="0.35">
      <c r="A29" s="50" t="s">
        <v>122</v>
      </c>
      <c r="B29" s="50"/>
      <c r="C29" s="50"/>
      <c r="D29" s="50"/>
      <c r="E29" s="50"/>
      <c r="F29" s="50"/>
      <c r="G29" s="50"/>
      <c r="H29" s="43"/>
      <c r="I29" s="45"/>
      <c r="J29" s="46"/>
      <c r="K29" s="47"/>
      <c r="L29" s="47"/>
      <c r="M29" s="47"/>
      <c r="N29" s="48"/>
    </row>
    <row r="30" spans="1:14" s="49" customFormat="1" ht="24" customHeight="1" x14ac:dyDescent="0.35">
      <c r="A30" s="50" t="s">
        <v>129</v>
      </c>
      <c r="B30" s="50"/>
      <c r="C30" s="50"/>
      <c r="D30" s="50"/>
      <c r="E30" s="50"/>
      <c r="F30" s="50"/>
      <c r="G30" s="50"/>
      <c r="H30" s="43"/>
      <c r="I30" s="45"/>
      <c r="J30" s="46"/>
      <c r="K30" s="47"/>
      <c r="L30" s="47"/>
      <c r="M30" s="47"/>
      <c r="N30" s="48"/>
    </row>
    <row r="31" spans="1:14" s="49" customFormat="1" ht="24" customHeight="1" x14ac:dyDescent="0.35">
      <c r="A31" s="50" t="s">
        <v>130</v>
      </c>
      <c r="B31" s="50"/>
      <c r="C31" s="50"/>
      <c r="D31" s="50"/>
      <c r="E31" s="50"/>
      <c r="F31" s="50"/>
      <c r="G31" s="51"/>
      <c r="H31" s="52"/>
      <c r="I31" s="53"/>
      <c r="J31" s="46"/>
      <c r="K31" s="47"/>
      <c r="L31" s="47"/>
      <c r="M31" s="47"/>
      <c r="N31" s="48"/>
    </row>
    <row r="32" spans="1:14" s="49" customFormat="1" ht="24" customHeight="1" x14ac:dyDescent="0.35">
      <c r="A32" s="74" t="s">
        <v>134</v>
      </c>
      <c r="B32" s="74"/>
      <c r="C32" s="74"/>
      <c r="D32" s="74"/>
      <c r="E32" s="74"/>
      <c r="F32" s="74"/>
      <c r="G32" s="75"/>
      <c r="H32" s="36"/>
      <c r="I32" s="37"/>
      <c r="J32" s="76"/>
      <c r="K32" s="77"/>
      <c r="L32" s="77"/>
      <c r="M32" s="77"/>
      <c r="N32" s="78"/>
    </row>
    <row r="33" spans="1:14" s="49" customFormat="1" ht="24" customHeight="1" x14ac:dyDescent="0.35">
      <c r="A33" s="40" t="s">
        <v>124</v>
      </c>
      <c r="B33" s="40"/>
      <c r="C33" s="40"/>
      <c r="D33" s="54"/>
      <c r="E33" s="55"/>
      <c r="F33" s="56"/>
      <c r="G33" s="46"/>
      <c r="H33" s="56"/>
      <c r="I33" s="47"/>
      <c r="J33" s="46"/>
      <c r="K33" s="47"/>
      <c r="L33" s="47"/>
      <c r="M33" s="47"/>
      <c r="N33" s="48"/>
    </row>
    <row r="34" spans="1:14" s="49" customFormat="1" ht="24" customHeight="1" x14ac:dyDescent="0.35">
      <c r="A34" s="40" t="s">
        <v>125</v>
      </c>
      <c r="B34" s="57"/>
      <c r="C34" s="57"/>
      <c r="D34" s="58"/>
      <c r="E34" s="42"/>
      <c r="F34" s="43"/>
      <c r="G34" s="44"/>
      <c r="H34" s="43"/>
      <c r="I34" s="45"/>
      <c r="J34" s="46"/>
      <c r="K34" s="47"/>
      <c r="L34" s="47"/>
      <c r="M34" s="47"/>
      <c r="N34" s="48"/>
    </row>
    <row r="35" spans="1:14" s="49" customFormat="1" ht="24" customHeight="1" x14ac:dyDescent="0.35">
      <c r="A35" s="40" t="s">
        <v>126</v>
      </c>
      <c r="B35" s="57"/>
      <c r="C35" s="57"/>
      <c r="D35" s="58"/>
      <c r="E35" s="42"/>
      <c r="F35" s="43"/>
      <c r="G35" s="44"/>
      <c r="H35" s="43"/>
      <c r="I35" s="45"/>
      <c r="J35" s="46"/>
      <c r="K35" s="47"/>
      <c r="L35" s="47"/>
      <c r="M35" s="47"/>
      <c r="N35" s="48"/>
    </row>
    <row r="36" spans="1:14" s="49" customFormat="1" ht="24" customHeight="1" x14ac:dyDescent="0.35">
      <c r="A36" s="40" t="s">
        <v>131</v>
      </c>
      <c r="B36" s="57"/>
      <c r="C36" s="57"/>
      <c r="D36" s="58"/>
      <c r="E36" s="42"/>
      <c r="F36" s="43"/>
      <c r="G36" s="44"/>
      <c r="H36" s="43"/>
      <c r="I36" s="45"/>
      <c r="J36" s="46"/>
      <c r="K36" s="47"/>
      <c r="L36" s="47"/>
      <c r="M36" s="47"/>
      <c r="N36" s="48"/>
    </row>
    <row r="37" spans="1:14" s="21" customFormat="1" x14ac:dyDescent="0.35">
      <c r="A37" s="23"/>
      <c r="B37" s="24"/>
      <c r="C37" s="24"/>
      <c r="D37" s="25"/>
      <c r="E37" s="26"/>
      <c r="F37" s="27"/>
      <c r="G37" s="15"/>
      <c r="H37" s="18"/>
      <c r="I37" s="19"/>
      <c r="J37" s="15"/>
      <c r="K37" s="19"/>
      <c r="L37" s="19"/>
      <c r="M37" s="19"/>
      <c r="N37" s="20"/>
    </row>
    <row r="38" spans="1:14" x14ac:dyDescent="0.35">
      <c r="A38" s="113" t="s">
        <v>132</v>
      </c>
      <c r="B38" s="113"/>
      <c r="C38" s="113"/>
      <c r="D38" s="11"/>
      <c r="E38" s="11"/>
      <c r="F38" s="11"/>
      <c r="G38" s="11"/>
      <c r="H38" s="11"/>
    </row>
    <row r="39" spans="1:14" x14ac:dyDescent="0.35">
      <c r="A39" s="11"/>
      <c r="B39" s="11"/>
      <c r="C39" s="11"/>
      <c r="D39" s="11"/>
      <c r="E39" s="11"/>
      <c r="F39" s="11"/>
      <c r="G39" s="11"/>
      <c r="H39" s="11"/>
    </row>
    <row r="40" spans="1:14" x14ac:dyDescent="0.35">
      <c r="A40" s="13" t="s">
        <v>29</v>
      </c>
      <c r="B40" s="13"/>
      <c r="C40" s="11"/>
      <c r="D40" s="13" t="s">
        <v>30</v>
      </c>
      <c r="E40" s="13"/>
      <c r="F40" s="11"/>
      <c r="G40" s="11"/>
      <c r="H40" s="11"/>
    </row>
    <row r="41" spans="1:14" x14ac:dyDescent="0.35">
      <c r="A41" s="12" t="s">
        <v>31</v>
      </c>
      <c r="B41" s="13"/>
      <c r="C41" s="11"/>
      <c r="D41" s="12" t="s">
        <v>32</v>
      </c>
      <c r="E41" s="13"/>
      <c r="F41" s="11"/>
      <c r="G41" s="11"/>
      <c r="H41" s="11"/>
    </row>
    <row r="42" spans="1:14" x14ac:dyDescent="0.35">
      <c r="A42" s="11" t="s">
        <v>33</v>
      </c>
      <c r="B42" s="11"/>
      <c r="C42" s="11"/>
      <c r="D42" s="11" t="s">
        <v>34</v>
      </c>
      <c r="E42" s="11"/>
      <c r="F42" s="11"/>
      <c r="G42" s="11"/>
      <c r="H42" s="11"/>
    </row>
    <row r="43" spans="1:14" x14ac:dyDescent="0.35">
      <c r="A43" s="11" t="s">
        <v>35</v>
      </c>
      <c r="B43" s="11"/>
      <c r="C43" s="11"/>
      <c r="D43" s="11" t="s">
        <v>36</v>
      </c>
      <c r="E43" s="11"/>
      <c r="F43" s="11"/>
      <c r="G43" s="11"/>
      <c r="H43" s="11"/>
    </row>
    <row r="44" spans="1:14" x14ac:dyDescent="0.35">
      <c r="A44" s="11" t="s">
        <v>37</v>
      </c>
      <c r="B44" s="11"/>
      <c r="C44" s="11"/>
      <c r="D44" s="12" t="s">
        <v>38</v>
      </c>
      <c r="E44" s="11"/>
      <c r="F44" s="11"/>
      <c r="G44" s="11"/>
      <c r="H44" s="11"/>
    </row>
    <row r="45" spans="1:14" x14ac:dyDescent="0.35">
      <c r="A45" s="11" t="s">
        <v>39</v>
      </c>
      <c r="B45" s="11"/>
      <c r="C45" s="11"/>
      <c r="D45" s="12" t="s">
        <v>40</v>
      </c>
      <c r="E45" s="11"/>
      <c r="F45" s="11"/>
      <c r="G45" s="11"/>
      <c r="H45" s="11"/>
    </row>
    <row r="46" spans="1:14" x14ac:dyDescent="0.35">
      <c r="A46" s="11" t="s">
        <v>41</v>
      </c>
      <c r="B46" s="11"/>
      <c r="C46" s="11"/>
      <c r="D46" s="11" t="s">
        <v>42</v>
      </c>
      <c r="E46" s="11"/>
      <c r="F46" s="11"/>
      <c r="G46" s="11"/>
      <c r="H46" s="11"/>
    </row>
    <row r="47" spans="1:14" x14ac:dyDescent="0.35">
      <c r="A47" s="11" t="s">
        <v>43</v>
      </c>
      <c r="B47" s="11"/>
      <c r="C47" s="11"/>
      <c r="D47" s="11" t="s">
        <v>44</v>
      </c>
      <c r="E47" s="11"/>
      <c r="F47" s="11"/>
      <c r="G47" s="11"/>
      <c r="H47" s="11"/>
    </row>
    <row r="48" spans="1:14" x14ac:dyDescent="0.35">
      <c r="A48" s="11" t="s">
        <v>45</v>
      </c>
      <c r="B48" s="11"/>
      <c r="C48" s="11"/>
      <c r="D48" s="11" t="s">
        <v>46</v>
      </c>
      <c r="E48" s="11"/>
      <c r="F48" s="11"/>
      <c r="G48" s="11"/>
      <c r="H48" s="11"/>
    </row>
    <row r="49" spans="1:8" x14ac:dyDescent="0.35">
      <c r="A49" s="11" t="s">
        <v>47</v>
      </c>
      <c r="B49" s="11"/>
      <c r="C49" s="11"/>
      <c r="D49" s="11" t="s">
        <v>90</v>
      </c>
      <c r="E49" s="11"/>
      <c r="F49" s="11"/>
      <c r="G49" s="11"/>
      <c r="H49" s="11"/>
    </row>
    <row r="50" spans="1:8" x14ac:dyDescent="0.35">
      <c r="A50" s="11" t="s">
        <v>48</v>
      </c>
      <c r="B50" s="11"/>
      <c r="C50" s="11"/>
      <c r="D50" s="11" t="s">
        <v>49</v>
      </c>
      <c r="E50" s="11"/>
      <c r="F50" s="11"/>
      <c r="G50" s="11"/>
      <c r="H50" s="11"/>
    </row>
    <row r="51" spans="1:8" x14ac:dyDescent="0.35">
      <c r="A51" s="11" t="s">
        <v>50</v>
      </c>
      <c r="B51" s="11"/>
      <c r="C51" s="11"/>
      <c r="D51" s="11" t="s">
        <v>51</v>
      </c>
      <c r="E51" s="11"/>
      <c r="F51" s="11"/>
      <c r="G51" s="11"/>
      <c r="H51" s="11"/>
    </row>
    <row r="52" spans="1:8" x14ac:dyDescent="0.35">
      <c r="A52" s="11" t="s">
        <v>52</v>
      </c>
      <c r="B52" s="11"/>
      <c r="C52" s="11"/>
      <c r="D52" s="11" t="s">
        <v>53</v>
      </c>
      <c r="E52" s="11"/>
      <c r="F52" s="11"/>
      <c r="G52" s="11"/>
      <c r="H52" s="11"/>
    </row>
    <row r="53" spans="1:8" x14ac:dyDescent="0.35">
      <c r="A53" s="11" t="s">
        <v>54</v>
      </c>
      <c r="B53" s="11"/>
      <c r="C53" s="11"/>
      <c r="D53" s="11" t="s">
        <v>55</v>
      </c>
      <c r="E53" s="11"/>
      <c r="F53" s="11"/>
      <c r="G53" s="11"/>
      <c r="H53" s="11"/>
    </row>
    <row r="54" spans="1:8" x14ac:dyDescent="0.35">
      <c r="A54" s="11" t="s">
        <v>56</v>
      </c>
      <c r="B54" s="11"/>
      <c r="C54" s="11"/>
      <c r="D54" s="11" t="s">
        <v>57</v>
      </c>
      <c r="E54" s="11"/>
      <c r="F54" s="11"/>
      <c r="G54" s="11"/>
      <c r="H54" s="11"/>
    </row>
    <row r="55" spans="1:8" x14ac:dyDescent="0.35">
      <c r="A55" s="11" t="s">
        <v>58</v>
      </c>
      <c r="B55" s="11"/>
      <c r="C55" s="11"/>
      <c r="D55" s="11" t="s">
        <v>59</v>
      </c>
      <c r="E55" s="11"/>
      <c r="F55" s="11"/>
      <c r="G55" s="11"/>
      <c r="H55" s="11"/>
    </row>
    <row r="56" spans="1:8" x14ac:dyDescent="0.35">
      <c r="A56" s="11" t="s">
        <v>60</v>
      </c>
      <c r="B56" s="11"/>
      <c r="C56" s="11"/>
      <c r="D56" s="11" t="s">
        <v>61</v>
      </c>
      <c r="E56" s="11"/>
      <c r="F56" s="11"/>
      <c r="G56" s="11"/>
      <c r="H56" s="11"/>
    </row>
    <row r="57" spans="1:8" x14ac:dyDescent="0.35">
      <c r="A57" s="11" t="s">
        <v>62</v>
      </c>
      <c r="B57" s="11"/>
      <c r="C57" s="11"/>
      <c r="D57" s="11" t="s">
        <v>63</v>
      </c>
      <c r="E57" s="11"/>
      <c r="F57" s="11"/>
      <c r="G57" s="11"/>
      <c r="H57" s="11"/>
    </row>
    <row r="58" spans="1:8" x14ac:dyDescent="0.35">
      <c r="A58" s="11" t="s">
        <v>64</v>
      </c>
      <c r="B58" s="11"/>
      <c r="C58" s="11"/>
      <c r="D58" s="11" t="s">
        <v>65</v>
      </c>
      <c r="E58" s="11"/>
      <c r="F58" s="11"/>
      <c r="G58" s="11"/>
      <c r="H58" s="11"/>
    </row>
    <row r="59" spans="1:8" x14ac:dyDescent="0.35">
      <c r="A59" s="11" t="s">
        <v>66</v>
      </c>
      <c r="B59" s="11"/>
      <c r="C59" s="11"/>
      <c r="D59" s="11" t="s">
        <v>67</v>
      </c>
      <c r="E59" s="11"/>
      <c r="F59" s="11"/>
      <c r="G59" s="11"/>
      <c r="H59" s="11"/>
    </row>
    <row r="60" spans="1:8" x14ac:dyDescent="0.35">
      <c r="A60" s="11"/>
      <c r="B60" s="11"/>
      <c r="C60" s="11"/>
      <c r="D60" s="11"/>
      <c r="E60" s="11"/>
      <c r="F60" s="11"/>
      <c r="G60" s="11"/>
      <c r="H60" s="11"/>
    </row>
    <row r="61" spans="1:8" x14ac:dyDescent="0.35">
      <c r="A61" s="12" t="s">
        <v>68</v>
      </c>
      <c r="B61" s="12"/>
      <c r="C61" s="12"/>
      <c r="D61" s="11"/>
      <c r="E61" s="11"/>
      <c r="F61" s="11"/>
      <c r="G61" s="11"/>
      <c r="H61" s="11"/>
    </row>
    <row r="62" spans="1:8" x14ac:dyDescent="0.35">
      <c r="A62" s="11"/>
      <c r="B62" s="11"/>
      <c r="C62" s="11"/>
      <c r="D62" s="11"/>
      <c r="E62" s="11"/>
      <c r="F62" s="11"/>
      <c r="G62" s="11"/>
      <c r="H62" s="11"/>
    </row>
    <row r="63" spans="1:8" x14ac:dyDescent="0.35">
      <c r="A63" s="12" t="s">
        <v>69</v>
      </c>
      <c r="B63" s="11"/>
      <c r="C63" s="11"/>
      <c r="D63" s="11"/>
      <c r="E63" s="11"/>
      <c r="F63" s="11"/>
      <c r="G63" s="11"/>
      <c r="H63" s="11"/>
    </row>
    <row r="64" spans="1:8" x14ac:dyDescent="0.35">
      <c r="A64" s="11" t="s">
        <v>70</v>
      </c>
      <c r="B64" s="11"/>
      <c r="C64" s="11"/>
      <c r="D64" s="11"/>
      <c r="E64" s="11"/>
      <c r="F64" s="11"/>
      <c r="G64" s="11"/>
      <c r="H64" s="11"/>
    </row>
    <row r="65" spans="1:8" x14ac:dyDescent="0.35">
      <c r="A65" s="12" t="s">
        <v>71</v>
      </c>
      <c r="B65" s="12"/>
      <c r="C65" s="12"/>
      <c r="D65" s="12"/>
      <c r="E65" s="12"/>
      <c r="F65" s="11"/>
      <c r="G65" s="11"/>
      <c r="H65" s="11"/>
    </row>
    <row r="66" spans="1:8" x14ac:dyDescent="0.35">
      <c r="A66" s="12" t="s">
        <v>72</v>
      </c>
      <c r="B66" s="12"/>
      <c r="C66" s="12"/>
      <c r="D66" s="12"/>
      <c r="E66" s="12"/>
      <c r="F66" s="11"/>
      <c r="G66" s="11"/>
      <c r="H66" s="11"/>
    </row>
    <row r="67" spans="1:8" x14ac:dyDescent="0.35">
      <c r="A67" s="12" t="s">
        <v>73</v>
      </c>
      <c r="B67" s="12"/>
      <c r="C67" s="12"/>
      <c r="D67" s="12"/>
      <c r="E67" s="12"/>
      <c r="F67" s="11"/>
      <c r="G67" s="11"/>
      <c r="H67" s="11"/>
    </row>
  </sheetData>
  <mergeCells count="91">
    <mergeCell ref="I9:J9"/>
    <mergeCell ref="I8:J8"/>
    <mergeCell ref="M9:N9"/>
    <mergeCell ref="M5:N5"/>
    <mergeCell ref="K4:L4"/>
    <mergeCell ref="K9:L9"/>
    <mergeCell ref="K8:L8"/>
    <mergeCell ref="M4:N4"/>
    <mergeCell ref="M3:N3"/>
    <mergeCell ref="M6:N6"/>
    <mergeCell ref="K5:L5"/>
    <mergeCell ref="K6:L6"/>
    <mergeCell ref="A38:C38"/>
    <mergeCell ref="A26:E26"/>
    <mergeCell ref="A27:E27"/>
    <mergeCell ref="E6:F6"/>
    <mergeCell ref="M8:N8"/>
    <mergeCell ref="A23:A24"/>
    <mergeCell ref="B23:C23"/>
    <mergeCell ref="D23:D24"/>
    <mergeCell ref="E23:E24"/>
    <mergeCell ref="F23:F24"/>
    <mergeCell ref="B24:C24"/>
    <mergeCell ref="A21:A22"/>
    <mergeCell ref="B21:C21"/>
    <mergeCell ref="D21:D22"/>
    <mergeCell ref="E21:E22"/>
    <mergeCell ref="F21:F22"/>
    <mergeCell ref="B22:C22"/>
    <mergeCell ref="A19:A20"/>
    <mergeCell ref="B19:C19"/>
    <mergeCell ref="D19:D20"/>
    <mergeCell ref="E19:E20"/>
    <mergeCell ref="F19:F20"/>
    <mergeCell ref="B20:C20"/>
    <mergeCell ref="A17:A18"/>
    <mergeCell ref="B17:C17"/>
    <mergeCell ref="D17:D18"/>
    <mergeCell ref="E17:E18"/>
    <mergeCell ref="F17:F18"/>
    <mergeCell ref="B18:C18"/>
    <mergeCell ref="A15:A16"/>
    <mergeCell ref="B15:C15"/>
    <mergeCell ref="D15:D16"/>
    <mergeCell ref="E15:E16"/>
    <mergeCell ref="F15:F16"/>
    <mergeCell ref="B16:C16"/>
    <mergeCell ref="K11:K14"/>
    <mergeCell ref="L11:L14"/>
    <mergeCell ref="M11:M14"/>
    <mergeCell ref="N11:N14"/>
    <mergeCell ref="A11:A14"/>
    <mergeCell ref="B11:C14"/>
    <mergeCell ref="D11:D14"/>
    <mergeCell ref="E11:E14"/>
    <mergeCell ref="F11:F14"/>
    <mergeCell ref="G11:G14"/>
    <mergeCell ref="H11:H14"/>
    <mergeCell ref="I11:I14"/>
    <mergeCell ref="J11:J14"/>
    <mergeCell ref="A10:N10"/>
    <mergeCell ref="M7:N7"/>
    <mergeCell ref="A6:D6"/>
    <mergeCell ref="A7:D7"/>
    <mergeCell ref="E7:F7"/>
    <mergeCell ref="A8:D8"/>
    <mergeCell ref="A9:D9"/>
    <mergeCell ref="G9:H9"/>
    <mergeCell ref="G8:H8"/>
    <mergeCell ref="G7:H7"/>
    <mergeCell ref="G6:H6"/>
    <mergeCell ref="I7:J7"/>
    <mergeCell ref="I6:J6"/>
    <mergeCell ref="E8:F8"/>
    <mergeCell ref="E9:F9"/>
    <mergeCell ref="K7:L7"/>
    <mergeCell ref="A5:D5"/>
    <mergeCell ref="E5:F5"/>
    <mergeCell ref="A4:D4"/>
    <mergeCell ref="E4:F4"/>
    <mergeCell ref="I4:J4"/>
    <mergeCell ref="G5:H5"/>
    <mergeCell ref="I5:J5"/>
    <mergeCell ref="G4:H4"/>
    <mergeCell ref="A1:B1"/>
    <mergeCell ref="D1:M2"/>
    <mergeCell ref="A3:D3"/>
    <mergeCell ref="E3:F3"/>
    <mergeCell ref="I3:J3"/>
    <mergeCell ref="G3:H3"/>
    <mergeCell ref="K3:L3"/>
  </mergeCells>
  <printOptions horizontalCentered="1"/>
  <pageMargins left="0.7" right="0.7" top="0.75" bottom="0.75" header="0.3" footer="0.3"/>
  <pageSetup paperSize="256" scale="88" orientation="landscape" horizontalDpi="300" verticalDpi="300" r:id="rId1"/>
  <headerFooter>
    <oddFooter>&amp;R&amp;9ODOT REV   021319</oddFooter>
  </headerFooter>
  <ignoredErrors>
    <ignoredError sqref="H16 H18 H20 H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28FE-A812-429C-AF40-6AA22CEC615C}">
  <dimension ref="A1:P15"/>
  <sheetViews>
    <sheetView showGridLines="0" workbookViewId="0">
      <selection activeCell="N21" sqref="N21"/>
    </sheetView>
  </sheetViews>
  <sheetFormatPr defaultRowHeight="14.5" x14ac:dyDescent="0.35"/>
  <cols>
    <col min="3" max="3" width="0.1796875" customWidth="1"/>
    <col min="13" max="13" width="11.81640625" customWidth="1"/>
    <col min="14" max="14" width="14.54296875" customWidth="1"/>
    <col min="15" max="15" width="51.54296875" customWidth="1"/>
    <col min="16" max="16" width="14.7265625" style="8" customWidth="1"/>
  </cols>
  <sheetData>
    <row r="1" spans="1:16" ht="25.5" customHeight="1" x14ac:dyDescent="0.35">
      <c r="A1" s="139" t="s">
        <v>6</v>
      </c>
      <c r="B1" s="139" t="s">
        <v>14</v>
      </c>
      <c r="C1" s="139"/>
      <c r="D1" s="139" t="s">
        <v>15</v>
      </c>
      <c r="E1" s="139" t="s">
        <v>16</v>
      </c>
      <c r="F1" s="140" t="s">
        <v>17</v>
      </c>
      <c r="G1" s="139" t="s">
        <v>18</v>
      </c>
      <c r="H1" s="139" t="s">
        <v>19</v>
      </c>
      <c r="I1" s="139" t="s">
        <v>20</v>
      </c>
      <c r="J1" s="139" t="s">
        <v>21</v>
      </c>
      <c r="K1" s="139" t="s">
        <v>22</v>
      </c>
      <c r="L1" s="144" t="s">
        <v>74</v>
      </c>
      <c r="M1" s="127" t="s">
        <v>75</v>
      </c>
      <c r="N1" s="141"/>
      <c r="O1" s="141"/>
      <c r="P1" s="128"/>
    </row>
    <row r="2" spans="1:16" x14ac:dyDescent="0.35">
      <c r="A2" s="139"/>
      <c r="B2" s="139"/>
      <c r="C2" s="139"/>
      <c r="D2" s="139"/>
      <c r="E2" s="139"/>
      <c r="F2" s="140"/>
      <c r="G2" s="139"/>
      <c r="H2" s="139"/>
      <c r="I2" s="139"/>
      <c r="J2" s="139"/>
      <c r="K2" s="139"/>
      <c r="L2" s="145"/>
      <c r="M2" s="131"/>
      <c r="N2" s="142"/>
      <c r="O2" s="142"/>
      <c r="P2" s="132"/>
    </row>
    <row r="3" spans="1:16" ht="24" customHeight="1" x14ac:dyDescent="0.35">
      <c r="A3" s="4">
        <v>1</v>
      </c>
      <c r="B3" s="143"/>
      <c r="C3" s="143"/>
      <c r="D3" s="69"/>
      <c r="E3" s="69"/>
      <c r="F3" s="69"/>
      <c r="G3" s="69"/>
      <c r="H3" s="69"/>
      <c r="I3" s="69"/>
      <c r="J3" s="69"/>
      <c r="K3" s="69"/>
      <c r="L3" s="69"/>
      <c r="M3" s="124" t="s">
        <v>23</v>
      </c>
      <c r="N3" s="124"/>
      <c r="O3" s="60"/>
      <c r="P3" s="9"/>
    </row>
    <row r="4" spans="1:16" ht="24" customHeight="1" x14ac:dyDescent="0.35">
      <c r="A4" s="4">
        <v>2</v>
      </c>
      <c r="B4" s="143"/>
      <c r="C4" s="143"/>
      <c r="D4" s="69"/>
      <c r="E4" s="69"/>
      <c r="F4" s="69"/>
      <c r="G4" s="69"/>
      <c r="H4" s="69"/>
      <c r="I4" s="69"/>
      <c r="J4" s="69"/>
      <c r="K4" s="69"/>
      <c r="L4" s="69"/>
      <c r="M4" s="124" t="s">
        <v>76</v>
      </c>
      <c r="N4" s="124"/>
      <c r="O4" s="61"/>
      <c r="P4" s="9" t="s">
        <v>80</v>
      </c>
    </row>
    <row r="5" spans="1:16" ht="24" customHeight="1" x14ac:dyDescent="0.35">
      <c r="A5" s="4">
        <v>3</v>
      </c>
      <c r="B5" s="143"/>
      <c r="C5" s="143"/>
      <c r="D5" s="69"/>
      <c r="E5" s="69"/>
      <c r="F5" s="69"/>
      <c r="G5" s="69"/>
      <c r="H5" s="69"/>
      <c r="I5" s="69"/>
      <c r="J5" s="69"/>
      <c r="K5" s="69"/>
      <c r="L5" s="69"/>
      <c r="M5" s="124" t="s">
        <v>24</v>
      </c>
      <c r="N5" s="124"/>
      <c r="O5" s="62"/>
      <c r="P5" s="9" t="s">
        <v>82</v>
      </c>
    </row>
    <row r="6" spans="1:16" ht="24" customHeight="1" x14ac:dyDescent="0.35">
      <c r="A6" s="4">
        <v>4</v>
      </c>
      <c r="B6" s="143"/>
      <c r="C6" s="143"/>
      <c r="D6" s="69"/>
      <c r="E6" s="69"/>
      <c r="F6" s="69"/>
      <c r="G6" s="69"/>
      <c r="H6" s="69"/>
      <c r="I6" s="69"/>
      <c r="J6" s="69"/>
      <c r="K6" s="69"/>
      <c r="L6" s="69"/>
      <c r="M6" s="124" t="s">
        <v>25</v>
      </c>
      <c r="N6" s="124"/>
      <c r="O6" s="63"/>
      <c r="P6" s="9"/>
    </row>
    <row r="7" spans="1:16" ht="24" customHeight="1" x14ac:dyDescent="0.35">
      <c r="A7" s="4">
        <v>5</v>
      </c>
      <c r="B7" s="143"/>
      <c r="C7" s="143"/>
      <c r="D7" s="69"/>
      <c r="E7" s="69"/>
      <c r="F7" s="69"/>
      <c r="G7" s="69"/>
      <c r="H7" s="69"/>
      <c r="I7" s="69"/>
      <c r="J7" s="69"/>
      <c r="K7" s="69"/>
      <c r="L7" s="69"/>
      <c r="M7" s="124" t="s">
        <v>77</v>
      </c>
      <c r="N7" s="124"/>
      <c r="O7" s="61"/>
      <c r="P7" s="9" t="s">
        <v>78</v>
      </c>
    </row>
    <row r="8" spans="1:16" ht="24" customHeight="1" x14ac:dyDescent="0.35">
      <c r="A8" s="4">
        <v>6</v>
      </c>
      <c r="B8" s="143"/>
      <c r="C8" s="143"/>
      <c r="D8" s="69"/>
      <c r="E8" s="69"/>
      <c r="F8" s="69"/>
      <c r="G8" s="69"/>
      <c r="H8" s="69"/>
      <c r="I8" s="69"/>
      <c r="J8" s="69"/>
      <c r="K8" s="69"/>
      <c r="L8" s="69"/>
      <c r="M8" s="124" t="s">
        <v>26</v>
      </c>
      <c r="N8" s="124"/>
      <c r="O8" s="64"/>
      <c r="P8" s="9"/>
    </row>
    <row r="9" spans="1:16" ht="24" customHeight="1" x14ac:dyDescent="0.35">
      <c r="A9" s="4">
        <v>7</v>
      </c>
      <c r="B9" s="143"/>
      <c r="C9" s="143"/>
      <c r="D9" s="69"/>
      <c r="E9" s="69"/>
      <c r="F9" s="69"/>
      <c r="G9" s="69"/>
      <c r="H9" s="69"/>
      <c r="I9" s="69"/>
      <c r="J9" s="69"/>
      <c r="K9" s="69"/>
      <c r="L9" s="69"/>
      <c r="M9" s="125" t="s">
        <v>81</v>
      </c>
      <c r="N9" s="126"/>
      <c r="O9" s="59">
        <f>O4-O7</f>
        <v>0</v>
      </c>
      <c r="P9" s="9" t="s">
        <v>79</v>
      </c>
    </row>
    <row r="10" spans="1:16" ht="24" customHeight="1" x14ac:dyDescent="0.35">
      <c r="A10" s="4">
        <v>8</v>
      </c>
      <c r="B10" s="143"/>
      <c r="C10" s="143"/>
      <c r="D10" s="69"/>
      <c r="E10" s="69"/>
      <c r="F10" s="69"/>
      <c r="G10" s="69"/>
      <c r="H10" s="69"/>
      <c r="I10" s="69"/>
      <c r="J10" s="69"/>
      <c r="K10" s="69"/>
      <c r="L10" s="69"/>
      <c r="M10" s="127" t="s">
        <v>27</v>
      </c>
      <c r="N10" s="128"/>
      <c r="O10" s="133"/>
      <c r="P10" s="136"/>
    </row>
    <row r="11" spans="1:16" ht="24" customHeight="1" x14ac:dyDescent="0.35">
      <c r="A11" s="4">
        <v>9</v>
      </c>
      <c r="B11" s="143"/>
      <c r="C11" s="143"/>
      <c r="D11" s="69"/>
      <c r="E11" s="69"/>
      <c r="F11" s="69"/>
      <c r="G11" s="69"/>
      <c r="H11" s="69"/>
      <c r="I11" s="69"/>
      <c r="J11" s="69"/>
      <c r="K11" s="69"/>
      <c r="L11" s="69"/>
      <c r="M11" s="129"/>
      <c r="N11" s="130"/>
      <c r="O11" s="134"/>
      <c r="P11" s="137"/>
    </row>
    <row r="12" spans="1:16" ht="24" customHeight="1" x14ac:dyDescent="0.35">
      <c r="A12" s="4">
        <v>10</v>
      </c>
      <c r="B12" s="143"/>
      <c r="C12" s="143"/>
      <c r="D12" s="69"/>
      <c r="E12" s="69"/>
      <c r="F12" s="69"/>
      <c r="G12" s="69"/>
      <c r="H12" s="69"/>
      <c r="I12" s="69"/>
      <c r="J12" s="69"/>
      <c r="K12" s="69"/>
      <c r="L12" s="69"/>
      <c r="M12" s="131"/>
      <c r="N12" s="132"/>
      <c r="O12" s="135"/>
      <c r="P12" s="138"/>
    </row>
    <row r="14" spans="1:16" x14ac:dyDescent="0.35">
      <c r="A14" s="65" t="s">
        <v>121</v>
      </c>
      <c r="B14" s="65"/>
      <c r="C14" s="65"/>
      <c r="D14" s="65"/>
      <c r="E14" s="65"/>
      <c r="F14" s="66"/>
      <c r="G14" s="66"/>
    </row>
    <row r="15" spans="1:16" x14ac:dyDescent="0.35">
      <c r="A15" s="67" t="s">
        <v>128</v>
      </c>
      <c r="B15" s="67"/>
      <c r="C15" s="67"/>
      <c r="D15" s="67"/>
      <c r="E15" s="67"/>
      <c r="F15" s="68"/>
      <c r="G15" s="68"/>
    </row>
  </sheetData>
  <mergeCells count="32">
    <mergeCell ref="K1:K2"/>
    <mergeCell ref="M1:P2"/>
    <mergeCell ref="B10:C10"/>
    <mergeCell ref="B11:C11"/>
    <mergeCell ref="B12:C12"/>
    <mergeCell ref="L1:L2"/>
    <mergeCell ref="B7:C7"/>
    <mergeCell ref="B8:C8"/>
    <mergeCell ref="B9:C9"/>
    <mergeCell ref="B4:C4"/>
    <mergeCell ref="B5:C5"/>
    <mergeCell ref="B6:C6"/>
    <mergeCell ref="B3:C3"/>
    <mergeCell ref="G1:G2"/>
    <mergeCell ref="H1:H2"/>
    <mergeCell ref="I1:I2"/>
    <mergeCell ref="J1:J2"/>
    <mergeCell ref="A1:A2"/>
    <mergeCell ref="B1:C2"/>
    <mergeCell ref="D1:D2"/>
    <mergeCell ref="E1:E2"/>
    <mergeCell ref="F1:F2"/>
    <mergeCell ref="O10:O12"/>
    <mergeCell ref="P10:P12"/>
    <mergeCell ref="M7:N7"/>
    <mergeCell ref="M8:N8"/>
    <mergeCell ref="M3:N3"/>
    <mergeCell ref="M6:N6"/>
    <mergeCell ref="M4:N4"/>
    <mergeCell ref="M5:N5"/>
    <mergeCell ref="M9:N9"/>
    <mergeCell ref="M10:N1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F63E-A00D-46B7-AD22-0C1AB61E9262}">
  <dimension ref="A2:K32"/>
  <sheetViews>
    <sheetView showGridLines="0" workbookViewId="0">
      <selection activeCell="A10" sqref="A10"/>
    </sheetView>
  </sheetViews>
  <sheetFormatPr defaultRowHeight="14.5" x14ac:dyDescent="0.35"/>
  <sheetData>
    <row r="2" spans="1:11" x14ac:dyDescent="0.35">
      <c r="A2" s="6" t="s">
        <v>93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4" spans="1:11" x14ac:dyDescent="0.35">
      <c r="A4" s="7" t="s">
        <v>94</v>
      </c>
    </row>
    <row r="5" spans="1:11" x14ac:dyDescent="0.35">
      <c r="A5" s="7" t="s">
        <v>95</v>
      </c>
    </row>
    <row r="6" spans="1:11" x14ac:dyDescent="0.35">
      <c r="A6" s="7" t="s">
        <v>96</v>
      </c>
    </row>
    <row r="7" spans="1:11" x14ac:dyDescent="0.35">
      <c r="A7" s="7" t="s">
        <v>97</v>
      </c>
    </row>
    <row r="8" spans="1:11" x14ac:dyDescent="0.35">
      <c r="A8" s="28"/>
    </row>
    <row r="10" spans="1:11" x14ac:dyDescent="0.35">
      <c r="A10" s="6" t="s">
        <v>98</v>
      </c>
    </row>
    <row r="11" spans="1:11" x14ac:dyDescent="0.35">
      <c r="A11" s="28" t="s">
        <v>99</v>
      </c>
      <c r="B11" s="29"/>
      <c r="C11" s="29"/>
      <c r="D11" s="29"/>
      <c r="E11" s="29"/>
    </row>
    <row r="12" spans="1:11" x14ac:dyDescent="0.35">
      <c r="A12" s="28" t="s">
        <v>100</v>
      </c>
      <c r="B12" s="29"/>
      <c r="C12" s="29"/>
      <c r="D12" s="29"/>
      <c r="E12" s="29"/>
    </row>
    <row r="13" spans="1:11" x14ac:dyDescent="0.35">
      <c r="A13" s="28" t="s">
        <v>101</v>
      </c>
      <c r="B13" s="29"/>
      <c r="C13" s="29"/>
      <c r="D13" s="29"/>
      <c r="E13" s="29"/>
    </row>
    <row r="14" spans="1:11" x14ac:dyDescent="0.35">
      <c r="A14" s="29" t="s">
        <v>102</v>
      </c>
    </row>
    <row r="15" spans="1:11" x14ac:dyDescent="0.35">
      <c r="A15" s="29"/>
    </row>
    <row r="16" spans="1:11" ht="15" thickBot="1" x14ac:dyDescent="0.4">
      <c r="A16" s="149" t="s">
        <v>103</v>
      </c>
      <c r="B16" s="149"/>
      <c r="C16" s="149"/>
      <c r="D16" s="149"/>
      <c r="E16" s="149"/>
      <c r="F16" s="149"/>
      <c r="G16" s="149"/>
      <c r="H16" s="149"/>
      <c r="I16" s="149"/>
      <c r="J16" s="149"/>
    </row>
    <row r="17" spans="1:10" x14ac:dyDescent="0.35">
      <c r="A17" s="150" t="s">
        <v>104</v>
      </c>
      <c r="B17" s="151"/>
      <c r="C17" s="152" t="s">
        <v>105</v>
      </c>
      <c r="D17" s="153"/>
      <c r="E17" s="154" t="s">
        <v>106</v>
      </c>
      <c r="F17" s="151"/>
      <c r="G17" s="154" t="s">
        <v>107</v>
      </c>
      <c r="H17" s="151"/>
      <c r="I17" s="154" t="s">
        <v>108</v>
      </c>
      <c r="J17" s="155"/>
    </row>
    <row r="18" spans="1:10" x14ac:dyDescent="0.35">
      <c r="A18" s="30" t="s">
        <v>109</v>
      </c>
      <c r="B18" s="31" t="s">
        <v>110</v>
      </c>
      <c r="C18" s="31" t="s">
        <v>111</v>
      </c>
      <c r="D18" s="31" t="s">
        <v>112</v>
      </c>
      <c r="E18" s="31" t="s">
        <v>113</v>
      </c>
      <c r="F18" s="31" t="s">
        <v>114</v>
      </c>
      <c r="G18" s="31" t="s">
        <v>115</v>
      </c>
      <c r="H18" s="31" t="s">
        <v>116</v>
      </c>
      <c r="I18" s="31" t="s">
        <v>117</v>
      </c>
      <c r="J18" s="32" t="s">
        <v>118</v>
      </c>
    </row>
    <row r="19" spans="1:10" ht="15" thickBot="1" x14ac:dyDescent="0.4">
      <c r="A19" s="146" t="s">
        <v>119</v>
      </c>
      <c r="B19" s="147"/>
      <c r="C19" s="147" t="s">
        <v>120</v>
      </c>
      <c r="D19" s="147"/>
      <c r="E19" s="147"/>
      <c r="F19" s="147"/>
      <c r="G19" s="147"/>
      <c r="H19" s="147"/>
      <c r="I19" s="147" t="s">
        <v>119</v>
      </c>
      <c r="J19" s="148"/>
    </row>
    <row r="26" spans="1:10" x14ac:dyDescent="0.35">
      <c r="A26" s="33"/>
      <c r="B26" s="33"/>
      <c r="C26" s="33"/>
      <c r="D26" s="33"/>
      <c r="E26" s="33"/>
      <c r="F26" s="33"/>
    </row>
    <row r="27" spans="1:10" x14ac:dyDescent="0.35">
      <c r="A27" s="33"/>
      <c r="B27" s="33"/>
      <c r="C27" s="33"/>
      <c r="D27" s="33"/>
      <c r="E27" s="33"/>
      <c r="F27" s="33"/>
    </row>
    <row r="28" spans="1:10" x14ac:dyDescent="0.35">
      <c r="A28" s="33"/>
      <c r="B28" s="33"/>
      <c r="C28" s="33"/>
      <c r="D28" s="33"/>
      <c r="E28" s="33"/>
      <c r="F28" s="33"/>
    </row>
    <row r="29" spans="1:10" x14ac:dyDescent="0.35">
      <c r="A29" s="33"/>
      <c r="B29" s="33"/>
      <c r="C29" s="33"/>
      <c r="D29" s="33"/>
      <c r="E29" s="33"/>
      <c r="F29" s="33"/>
    </row>
    <row r="30" spans="1:10" x14ac:dyDescent="0.35">
      <c r="A30" s="33"/>
      <c r="B30" s="33"/>
      <c r="C30" s="33"/>
      <c r="D30" s="33"/>
      <c r="E30" s="33"/>
      <c r="F30" s="33"/>
    </row>
    <row r="31" spans="1:10" x14ac:dyDescent="0.35">
      <c r="A31" s="33"/>
      <c r="B31" s="33"/>
      <c r="C31" s="33"/>
      <c r="D31" s="33"/>
      <c r="E31" s="33"/>
      <c r="F31" s="33"/>
    </row>
    <row r="32" spans="1:10" x14ac:dyDescent="0.35">
      <c r="A32" s="33"/>
      <c r="B32" s="33"/>
      <c r="C32" s="33"/>
      <c r="D32" s="33"/>
      <c r="E32" s="33"/>
      <c r="F32" s="33"/>
    </row>
  </sheetData>
  <mergeCells count="9">
    <mergeCell ref="A19:B19"/>
    <mergeCell ref="C19:H19"/>
    <mergeCell ref="I19:J19"/>
    <mergeCell ref="A16:J16"/>
    <mergeCell ref="A17:B17"/>
    <mergeCell ref="C17:D17"/>
    <mergeCell ref="E17:F17"/>
    <mergeCell ref="G17:H17"/>
    <mergeCell ref="I17:J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C53A40-0338-47F9-993F-CEB499BAFEF1}"/>
</file>

<file path=customXml/itemProps2.xml><?xml version="1.0" encoding="utf-8"?>
<ds:datastoreItem xmlns:ds="http://schemas.openxmlformats.org/officeDocument/2006/customXml" ds:itemID="{A720CD4D-8ACC-4A3A-B29A-2CD06B51F3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F2B02231-D6AC-4355-A55E-C4820D9E90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 217</vt:lpstr>
      <vt:lpstr>Testing Information</vt:lpstr>
      <vt:lpstr>JT Core Instructions</vt:lpstr>
      <vt:lpstr>'TE 217'!Print_Area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cwilli4</dc:creator>
  <cp:lastModifiedBy>Robert Jessberger</cp:lastModifiedBy>
  <cp:lastPrinted>2019-02-13T19:20:39Z</cp:lastPrinted>
  <dcterms:created xsi:type="dcterms:W3CDTF">2015-03-16T12:43:08Z</dcterms:created>
  <dcterms:modified xsi:type="dcterms:W3CDTF">2020-08-24T13:58:55Z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0x01010064418AB9A5EF764FA54620B92CC30609</vt:lpwstr>
  </property>
</Properties>
</file>